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0620" activeTab="0"/>
  </bookViews>
  <sheets>
    <sheet name="Záradék" sheetId="1" r:id="rId1"/>
    <sheet name="Összesítő" sheetId="2" r:id="rId2"/>
    <sheet name="Falazás és egyéb kőműves munkák" sheetId="3" r:id="rId3"/>
    <sheet name="Napelem,inv,artó" sheetId="4" r:id="rId4"/>
    <sheet name="Elektromos energia ellátás, vil" sheetId="5" r:id="rId5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<sst xmlns="http://schemas.openxmlformats.org/spreadsheetml/2006/main" count="148" uniqueCount="93">
  <si>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</si>
  <si>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</si>
  <si>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</si>
  <si>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</si>
  <si>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</si>
  <si>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</si>
  <si>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</si>
  <si>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</si>
  <si>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</si>
  <si>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</si>
  <si>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</si>
  <si>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</si>
  <si>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db</t>
  </si>
  <si>
    <t>Munkanem összesen:</t>
  </si>
  <si>
    <t>Falazás és egyéb kőműves munkák</t>
  </si>
  <si>
    <t>ö</t>
  </si>
  <si>
    <t>m</t>
  </si>
  <si>
    <t>71-001-48.2.1.1.2-0543192</t>
  </si>
  <si>
    <t>Kábeltálca elhelyezése, tartószerkezet nélkül, bármely szélességben, idomok nélkül, külsőtéri használatra (nedves) korrózió veszélyes, ipari környezetbe, falra rögzítve, szélesség: 200 mm-ig, oldalmagasság: 60 mm OBO MKS 610 kábeltálca perforált 1,00 mm,</t>
  </si>
  <si>
    <t>60x100 mm, FT tűzihorganyzott, Cikkszám: 6055532 Elválasztó elemmel</t>
  </si>
  <si>
    <t>71-002-1.4-0213025</t>
  </si>
  <si>
    <t>tömör rézvezetővel</t>
  </si>
  <si>
    <t>71-002-21.4-0221570</t>
  </si>
  <si>
    <t>71-002-55.4-0336621</t>
  </si>
  <si>
    <t>71-003-1.1-0611706</t>
  </si>
  <si>
    <t>Szerelési segédanyagok (csavarok, kötegelők, tiplik, stb.)</t>
  </si>
  <si>
    <t>71-008-9.3.3-0623293</t>
  </si>
  <si>
    <t>71-009-11.1-0622118</t>
  </si>
  <si>
    <t>71-013-4.2.1-0310307</t>
  </si>
  <si>
    <t>71-013-7.3-0310386</t>
  </si>
  <si>
    <t>Érintésvédelmi hálózat tartozékainak szerelése, fémhálózat földelő kötése 1 m Mkh 10 mm2 csatlakoztatható vezetékkel, 2 db saruval és csavarral</t>
  </si>
  <si>
    <t>71-013-7.4</t>
  </si>
  <si>
    <t>Érintésvédelmi hálózat tartozékainak szerelése, nagykiterjedésű fémtárgy földelő kötése</t>
  </si>
  <si>
    <t>71-013-9</t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</si>
  <si>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25-35 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H07V-K 450/750V 1x 25</t>
    </r>
  </si>
  <si>
    <r>
      <t>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>, hajlékony rézvezetővel (Mkh)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</si>
  <si>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10 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NYY-J 5x  10 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>,</t>
    </r>
  </si>
  <si>
    <t>Elektromos energia ellátás, világítás</t>
  </si>
  <si>
    <t>Összesen:</t>
  </si>
  <si>
    <t xml:space="preserve">                                       </t>
  </si>
  <si>
    <t xml:space="preserve">A munka leírása: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</si>
  <si>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</si>
  <si>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</si>
  <si>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</si>
  <si>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</si>
  <si>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</si>
  <si>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</si>
  <si>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</si>
  <si>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</si>
  <si>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</si>
  <si>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</si>
  <si>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</si>
  <si>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Készült: Helyszíni felmérés alapján                                             </t>
  </si>
  <si>
    <t>33-063-2.1.3</t>
  </si>
  <si>
    <t>33-063-1.3.1</t>
  </si>
  <si>
    <t>klts</t>
  </si>
  <si>
    <t>Tokozott elosztóberendezések, műanyag tokozatok elhelyezése, IP 54, illetve IP 65 védettséggel, Mi - elosztószekrények HENSEL Mi elosztószekrény,  "AC1-3" jelű elosztó. Beépítendő készülékek: 1 db 4P C16A kismegszakító, 1 db 4P25A/30mA ÁVK, 1 db OBO V20-C/3+NPE túlfesz. szükséges vezetkeléssel tömszelencékkel</t>
  </si>
  <si>
    <t xml:space="preserve">EPH vezető elhelyezése Mkh 10 mm2 </t>
  </si>
  <si>
    <t>Tokozott elosztóberendezések, műanyag tokozatok elhelyezése, IP 54, illetve IP 65 védettséggel, Mi - elosztószekrények HENSEL-ENYSUN elosztószekrény,  "DC1-3" jelű elosztó. Tartalma: SOL20/4MC63 kapcsoló, VG-C-DCPH túlfesz., 4 db 2P 10A olvadó a szükséges vezetékeléssel, tömszelencékkel</t>
  </si>
  <si>
    <t>71-002-21.2-0221504</t>
  </si>
  <si>
    <r>
      <t>Szolár kábel elhelyezése előre elkészített tartószerkezetre,  csatlakozó vezetékvégek bekötése nélkül, keresztmetszet: 6 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1x6 mm2 Szolár vezetéket </t>
    </r>
  </si>
  <si>
    <t>71-004-4.1-0150305</t>
  </si>
  <si>
    <t>Vezeték és kábelkötegelők elhelyezése, UV védett kivitelben 3,5x250 fekete vezetékkötegelő</t>
  </si>
  <si>
    <t>csom.</t>
  </si>
  <si>
    <t>71-003-16.3.2-0632054</t>
  </si>
  <si>
    <t>Solár csatlakozó szerelése</t>
  </si>
  <si>
    <t>pár</t>
  </si>
  <si>
    <t>K</t>
  </si>
  <si>
    <t>kszl.</t>
  </si>
  <si>
    <t>Áramszolgáltatói csatlakozási dokumentáció összeállítása</t>
  </si>
  <si>
    <t>Átadási dokumentáció, MSZ60364 szerinti "Első ellenőrzés", szükséges mérések és jegyzőkönyvek készítése</t>
  </si>
  <si>
    <t>Áramszolgáltatói ügyintézés. Áramszogáltatónak szükséges dokumentáció összeállítása</t>
  </si>
  <si>
    <t>Kábeltálca tartószerkezetek elhelyezése, falra rögzítéshez OBO TPSA falikonzol 245 mm, FS szalaghorganyzott, Cikkszám: 6364209</t>
  </si>
  <si>
    <t>71-001-48.2.1.1.2-0543468</t>
  </si>
  <si>
    <t>Faláttörés 30x30 cm méretig, zsalukő beton vasalt falban,
25 cm vastagságig helyreállítással</t>
  </si>
  <si>
    <t>Födémáttörés 30x30 cm méretig, 30 cm födémvastagságig, vasbetonlemez födémben helyreállítással</t>
  </si>
  <si>
    <t>Napelemek, inverterek, tartószerkezetek</t>
  </si>
  <si>
    <t>A Főelosztó berendezésben a napelem leágazást a fázsjavítás leágazása elől kell kialakítani.</t>
  </si>
  <si>
    <t>71-001-24.2.2.-0535209</t>
  </si>
  <si>
    <t>Műanyag vezetékcsatorna, padlószegélycsatorna elhelyezése előre elkészített tartószerkezetre szerelve, idomdarabokkal, szélesség:  60 - 100 mm-ig Legrand DLP  60x100 szerelvényezhető csatorna, fedéllel</t>
  </si>
  <si>
    <t>Daruzás</t>
  </si>
  <si>
    <t>Főelosztó berendezés szükséges átalakítása bővítése. Beépítendő készülékek:  1 db 4PC80A megszakító, 1 db 4P 100A kapcsoló meghosszabbított rotációs hajtással, 1 db 3P100A szakaszoló biztosító, 1 db OBO MCD 50-B/3+1 túlfesz. Az elosztó szükséges vezetékezésével</t>
  </si>
  <si>
    <r>
      <t>Műanyag szigetelésű energiaátviteli és irányítás-technikai kábel elhelyezése előre beépített tartószerkezetre, rögzítéssel, tömeghatár: 1,01-1,50 kg/m NYY-J 0,6/1 kV  5x 35 mm</t>
    </r>
    <r>
      <rPr>
        <vertAlign val="superscript"/>
        <sz val="10"/>
        <rFont val="Times New Roman CE"/>
        <family val="0"/>
      </rPr>
      <t>2</t>
    </r>
  </si>
  <si>
    <t>Napelem modul polikristályos napelem, teljesítmény: 260 Wp, 1652x994x46 mm, MC4</t>
  </si>
  <si>
    <t>Fronius Symo Light 20-3-M transzformátormentes háromfázisú hálózatba tápláló inverter</t>
  </si>
  <si>
    <t xml:space="preserve"> Teljesítés: </t>
  </si>
  <si>
    <t xml:space="preserve"> kW-os napelemes rendszer</t>
  </si>
  <si>
    <t>Egységár nettó költség/napelemkW:</t>
  </si>
  <si>
    <t>Rögzítőkészlet magas tetőre kristályos napelemmodulokhoz</t>
  </si>
  <si>
    <t xml:space="preserve"> Kelt:     2017.04.04  </t>
  </si>
  <si>
    <t>Fronius Symo Light 10-3-M transzformátormentes háromfázisú hálózatba tápláló inverter</t>
  </si>
  <si>
    <t>Kiskunhalas Kossuth utca 23</t>
  </si>
  <si>
    <t>Kiskunhalasi SZC Humán Szakképző Iskolája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</si>
</sst>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%"/>
    <numFmt numFmtId="173" formatCode="_-* #,##0.0\ &quot;Ft&quot;_-;\-* #,##0.0\ &quot;Ft&quot;_-;_-* &quot;-&quot;??\ &quot;Ft&quot;_-;_-@_-"/>
    <numFmt numFmtId="174" formatCode="_-* #,##0\ &quot;Ft&quot;_-;\-* #,##0\ &quot;Ft&quot;_-;_-* &quot;-&quot;??\ &quot;Ft&quot;_-;_-@_-"/>
  </numFmts>
  <fonts count="41">
    <font>
      <sz val="10"/>
      <name val="Arial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vertAlign val="superscript"/>
      <sz val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Alignment="1">
      <alignment horizontal="left" vertical="top"/>
    </xf>
    <xf numFmtId="9" fontId="4" fillId="0" borderId="11" xfId="0" applyNumberFormat="1" applyFont="1" applyBorder="1" applyAlignment="1">
      <alignment vertical="top"/>
    </xf>
    <xf numFmtId="174" fontId="4" fillId="0" borderId="0" xfId="55" applyNumberFormat="1" applyFont="1" applyAlignment="1">
      <alignment vertical="top"/>
    </xf>
    <xf numFmtId="174" fontId="4" fillId="0" borderId="11" xfId="55" applyNumberFormat="1" applyFont="1" applyBorder="1" applyAlignment="1">
      <alignment horizontal="right" vertical="top"/>
    </xf>
    <xf numFmtId="174" fontId="4" fillId="0" borderId="11" xfId="55" applyNumberFormat="1" applyFont="1" applyBorder="1" applyAlignment="1">
      <alignment vertical="top"/>
    </xf>
    <xf numFmtId="174" fontId="5" fillId="0" borderId="10" xfId="55" applyNumberFormat="1" applyFont="1" applyBorder="1" applyAlignment="1">
      <alignment horizontal="right" vertical="top" wrapText="1"/>
    </xf>
    <xf numFmtId="174" fontId="4" fillId="0" borderId="0" xfId="55" applyNumberFormat="1" applyFont="1" applyAlignment="1">
      <alignment vertical="top" wrapText="1"/>
    </xf>
    <xf numFmtId="174" fontId="5" fillId="0" borderId="10" xfId="55" applyNumberFormat="1" applyFont="1" applyBorder="1" applyAlignment="1">
      <alignment vertical="top" wrapText="1"/>
    </xf>
    <xf numFmtId="174" fontId="2" fillId="0" borderId="10" xfId="55" applyNumberFormat="1" applyFont="1" applyBorder="1" applyAlignment="1">
      <alignment horizontal="right" vertical="top" wrapText="1"/>
    </xf>
    <xf numFmtId="174" fontId="1" fillId="0" borderId="0" xfId="55" applyNumberFormat="1" applyFont="1" applyAlignment="1">
      <alignment horizontal="right" vertical="top" wrapText="1"/>
    </xf>
    <xf numFmtId="0" fontId="1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vertical="top" wrapText="1"/>
    </xf>
    <xf numFmtId="174" fontId="1" fillId="0" borderId="0" xfId="55" applyNumberFormat="1" applyFont="1" applyFill="1" applyAlignment="1">
      <alignment horizontal="righ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174" fontId="4" fillId="0" borderId="12" xfId="55" applyNumberFormat="1" applyFont="1" applyBorder="1" applyAlignment="1">
      <alignment horizontal="center" vertical="top"/>
    </xf>
    <xf numFmtId="174" fontId="4" fillId="0" borderId="11" xfId="55" applyNumberFormat="1" applyFont="1" applyBorder="1" applyAlignment="1">
      <alignment horizontal="center" vertical="top"/>
    </xf>
    <xf numFmtId="174" fontId="4" fillId="0" borderId="10" xfId="55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174" fontId="4" fillId="0" borderId="0" xfId="55" applyNumberFormat="1" applyFont="1" applyAlignment="1">
      <alignment horizontal="center" vertical="top"/>
    </xf>
    <xf numFmtId="0" fontId="5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="85" zoomScaleSheetLayoutView="85" zoomScalePageLayoutView="0" workbookViewId="0" topLeftCell="A13">
      <selection activeCell="A16" sqref="A16"/>
    </sheetView>
  </sheetViews>
  <sheetFormatPr defaultColWidth="9.140625" defaultRowHeight="12.75"/>
  <cols>
    <col min="1" max="1" width="36.421875" style="10" customWidth="1"/>
    <col min="2" max="2" width="10.7109375" style="10" customWidth="1"/>
    <col min="3" max="3" width="29.7109375" style="17" bestFit="1" customWidth="1"/>
    <col min="4" max="4" width="15.7109375" style="17" customWidth="1"/>
    <col min="5" max="16384" width="9.140625" style="10" customWidth="1"/>
  </cols>
  <sheetData>
    <row r="1" spans="1:4" s="13" customFormat="1" ht="15.75">
      <c r="A1" s="37"/>
      <c r="B1" s="37"/>
      <c r="C1" s="37"/>
      <c r="D1" s="37"/>
    </row>
    <row r="2" spans="1:4" s="13" customFormat="1" ht="15.75">
      <c r="A2" s="37"/>
      <c r="B2" s="37"/>
      <c r="C2" s="37"/>
      <c r="D2" s="37"/>
    </row>
    <row r="3" spans="1:4" s="13" customFormat="1" ht="15.75">
      <c r="A3" s="37"/>
      <c r="B3" s="37"/>
      <c r="C3" s="37"/>
      <c r="D3" s="37"/>
    </row>
    <row r="4" spans="1:4" ht="15.75">
      <c r="A4" s="30"/>
      <c r="B4" s="30"/>
      <c r="C4" s="30"/>
      <c r="D4" s="30"/>
    </row>
    <row r="5" spans="1:4" ht="15.75">
      <c r="A5" s="30"/>
      <c r="B5" s="30"/>
      <c r="C5" s="30"/>
      <c r="D5" s="30"/>
    </row>
    <row r="6" spans="1:4" ht="15.75">
      <c r="A6" s="30"/>
      <c r="B6" s="30"/>
      <c r="C6" s="30"/>
      <c r="D6" s="30"/>
    </row>
    <row r="7" spans="1:4" ht="15.75">
      <c r="A7" s="30"/>
      <c r="B7" s="30"/>
      <c r="C7" s="30"/>
      <c r="D7" s="30"/>
    </row>
    <row r="9" spans="1:3" ht="15.75">
      <c r="A9" s="10" t="s">
        <v>39</v>
      </c>
      <c r="C9" s="17" t="s">
        <v>39</v>
      </c>
    </row>
    <row r="10" spans="1:3" ht="15.75">
      <c r="A10" s="10" t="s">
        <v>39</v>
      </c>
      <c r="C10" s="17" t="s">
        <v>39</v>
      </c>
    </row>
    <row r="11" spans="1:3" ht="15.75">
      <c r="A11" s="10" t="s">
        <v>39</v>
      </c>
      <c r="C11" s="17" t="s">
        <v>89</v>
      </c>
    </row>
    <row r="12" spans="1:3" ht="15.75">
      <c r="A12" s="10" t="s">
        <v>39</v>
      </c>
      <c r="C12" s="17" t="s">
        <v>39</v>
      </c>
    </row>
    <row r="13" spans="1:3" ht="15.75">
      <c r="A13" s="10" t="s">
        <v>39</v>
      </c>
      <c r="C13" s="17" t="s">
        <v>39</v>
      </c>
    </row>
    <row r="14" spans="1:3" ht="15.75">
      <c r="A14" s="10" t="s">
        <v>39</v>
      </c>
      <c r="C14" s="17" t="s">
        <v>85</v>
      </c>
    </row>
    <row r="15" ht="15.75">
      <c r="A15" s="10" t="s">
        <v>40</v>
      </c>
    </row>
    <row r="16" spans="1:2" ht="15.75">
      <c r="A16" s="10">
        <f>202*260/1000</f>
        <v>52.52</v>
      </c>
      <c r="B16" s="10" t="s">
        <v>86</v>
      </c>
    </row>
    <row r="17" ht="15.75">
      <c r="A17" s="10" t="s">
        <v>92</v>
      </c>
    </row>
    <row r="18" ht="15.75">
      <c r="A18" s="11" t="s">
        <v>91</v>
      </c>
    </row>
    <row r="19" ht="15.75">
      <c r="A19" s="10" t="s">
        <v>52</v>
      </c>
    </row>
    <row r="20" ht="15.75">
      <c r="A20" s="10" t="s">
        <v>41</v>
      </c>
    </row>
    <row r="22" spans="1:4" ht="15.75">
      <c r="A22" s="31" t="s">
        <v>42</v>
      </c>
      <c r="B22" s="31"/>
      <c r="C22" s="31"/>
      <c r="D22" s="31"/>
    </row>
    <row r="23" spans="1:4" ht="15.75">
      <c r="A23" s="14" t="s">
        <v>43</v>
      </c>
      <c r="B23" s="14"/>
      <c r="C23" s="18" t="s">
        <v>44</v>
      </c>
      <c r="D23" s="18" t="s">
        <v>45</v>
      </c>
    </row>
    <row r="24" spans="1:4" ht="15.75">
      <c r="A24" s="14" t="s">
        <v>46</v>
      </c>
      <c r="B24" s="14"/>
      <c r="C24" s="19">
        <f>ROUND(SUM(Összesítő!B2:B4),0)</f>
        <v>0</v>
      </c>
      <c r="D24" s="19">
        <f>ROUND(SUM(Összesítő!C2:C4),0)</f>
        <v>0</v>
      </c>
    </row>
    <row r="25" spans="1:4" ht="15.75">
      <c r="A25" s="14" t="s">
        <v>47</v>
      </c>
      <c r="B25" s="14"/>
      <c r="C25" s="19">
        <f>ROUND(C24,0)</f>
        <v>0</v>
      </c>
      <c r="D25" s="19">
        <f>ROUND(D24,0)</f>
        <v>0</v>
      </c>
    </row>
    <row r="26" spans="1:4" ht="15.75">
      <c r="A26" s="10" t="s">
        <v>48</v>
      </c>
      <c r="C26" s="32">
        <f>ROUND(C25+D25,0)</f>
        <v>0</v>
      </c>
      <c r="D26" s="32"/>
    </row>
    <row r="27" spans="1:4" ht="15.75">
      <c r="A27" s="14" t="s">
        <v>49</v>
      </c>
      <c r="B27" s="16">
        <v>0.27</v>
      </c>
      <c r="C27" s="33">
        <f>ROUND(C26*B27,0)</f>
        <v>0</v>
      </c>
      <c r="D27" s="33"/>
    </row>
    <row r="28" spans="1:4" ht="15.75">
      <c r="A28" s="14" t="s">
        <v>50</v>
      </c>
      <c r="B28" s="14"/>
      <c r="C28" s="34">
        <f>ROUND(C26+C27,0)</f>
        <v>0</v>
      </c>
      <c r="D28" s="34"/>
    </row>
    <row r="30" spans="1:4" ht="15.75">
      <c r="A30" s="10" t="s">
        <v>87</v>
      </c>
      <c r="C30" s="36">
        <f>SUM(C26)/A16</f>
        <v>0</v>
      </c>
      <c r="D30" s="36"/>
    </row>
    <row r="33" ht="15.75">
      <c r="C33" s="10"/>
    </row>
    <row r="34" spans="1:4" ht="15.75">
      <c r="A34" s="15"/>
      <c r="C34" s="35" t="s">
        <v>51</v>
      </c>
      <c r="D34" s="35"/>
    </row>
    <row r="35" ht="15.75">
      <c r="A35" s="15"/>
    </row>
    <row r="36" ht="15.75">
      <c r="A36" s="15"/>
    </row>
  </sheetData>
  <sheetProtection/>
  <mergeCells count="13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C34:D34"/>
    <mergeCell ref="C30:D30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36.421875" style="11" customWidth="1"/>
    <col min="2" max="3" width="20.7109375" style="21" customWidth="1"/>
    <col min="4" max="16384" width="9.140625" style="11" customWidth="1"/>
  </cols>
  <sheetData>
    <row r="1" spans="1:3" s="12" customFormat="1" ht="15.75">
      <c r="A1" s="12" t="s">
        <v>0</v>
      </c>
      <c r="B1" s="20" t="s">
        <v>1</v>
      </c>
      <c r="C1" s="20" t="s">
        <v>2</v>
      </c>
    </row>
    <row r="2" spans="1:3" ht="15.75">
      <c r="A2" s="11" t="s">
        <v>14</v>
      </c>
      <c r="B2" s="21">
        <f>'Falazás és egyéb kőműves munkák'!H5</f>
        <v>0</v>
      </c>
      <c r="C2" s="21">
        <f>'Falazás és egyéb kőműves munkák'!I5</f>
        <v>0</v>
      </c>
    </row>
    <row r="3" spans="1:3" ht="31.5">
      <c r="A3" s="11" t="s">
        <v>76</v>
      </c>
      <c r="B3" s="21">
        <f>SUM('Napelem,inv,artó'!H12)</f>
        <v>0</v>
      </c>
      <c r="C3" s="21">
        <f>SUM('Napelem,inv,artó'!I12)</f>
        <v>0</v>
      </c>
    </row>
    <row r="4" spans="1:3" ht="15.75">
      <c r="A4" s="11" t="s">
        <v>37</v>
      </c>
      <c r="B4" s="21">
        <f>'Elektromos energia ellátás, vil'!H47</f>
        <v>0</v>
      </c>
      <c r="C4" s="21">
        <f>'Elektromos energia ellátás, vil'!I47</f>
        <v>0</v>
      </c>
    </row>
    <row r="5" spans="1:3" s="12" customFormat="1" ht="15.75">
      <c r="A5" s="12" t="s">
        <v>38</v>
      </c>
      <c r="B5" s="22">
        <f>ROUND(SUM(B2:B4),0)</f>
        <v>0</v>
      </c>
      <c r="C5" s="22">
        <f>ROUND(SUM(C2:C4),0)</f>
        <v>0</v>
      </c>
    </row>
    <row r="7" spans="2:3" ht="15.75">
      <c r="B7" s="21">
        <f>SUM(B5:C5)</f>
        <v>0</v>
      </c>
      <c r="C7" s="21">
        <f>B7/Záradék!A16</f>
        <v>0</v>
      </c>
    </row>
  </sheetData>
  <sheetProtection/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  <headerFooter alignWithMargins="0"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view="pageBreakPreview" zoomScale="60" zoomScalePageLayoutView="0" workbookViewId="0" topLeftCell="A1">
      <selection activeCell="F2" sqref="F2:I5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24" customWidth="1"/>
    <col min="8" max="9" width="10.28125" style="24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3" t="s">
        <v>8</v>
      </c>
      <c r="G1" s="23" t="s">
        <v>9</v>
      </c>
      <c r="H1" s="23" t="s">
        <v>10</v>
      </c>
      <c r="I1" s="23" t="s">
        <v>11</v>
      </c>
    </row>
    <row r="2" spans="1:5" ht="38.25">
      <c r="A2" s="8">
        <v>1</v>
      </c>
      <c r="B2" s="1" t="s">
        <v>54</v>
      </c>
      <c r="C2" s="2" t="s">
        <v>74</v>
      </c>
      <c r="D2" s="6">
        <v>10</v>
      </c>
      <c r="E2" s="1" t="s">
        <v>12</v>
      </c>
    </row>
    <row r="4" spans="1:5" ht="38.25">
      <c r="A4" s="8">
        <v>2</v>
      </c>
      <c r="B4" s="1" t="s">
        <v>53</v>
      </c>
      <c r="C4" s="2" t="s">
        <v>75</v>
      </c>
      <c r="D4" s="6">
        <v>3</v>
      </c>
      <c r="E4" s="1" t="s">
        <v>12</v>
      </c>
    </row>
    <row r="5" spans="1:9" s="9" customFormat="1" ht="12.75">
      <c r="A5" s="7"/>
      <c r="B5" s="3"/>
      <c r="C5" s="3" t="s">
        <v>13</v>
      </c>
      <c r="D5" s="5"/>
      <c r="E5" s="3"/>
      <c r="F5" s="23"/>
      <c r="G5" s="23"/>
      <c r="H5" s="23"/>
      <c r="I5" s="23"/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9" r:id="rId1"/>
  <headerFooter alignWithMargins="0">
    <oddHeader>&amp;L&amp;"Times New Roman CE,bold"&amp;10 Falazás és egyéb kőműves munkák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="85" zoomScaleSheetLayoutView="85" zoomScalePageLayoutView="0" workbookViewId="0" topLeftCell="A1">
      <selection activeCell="F2" sqref="F2:I12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6" width="12.421875" style="24" bestFit="1" customWidth="1"/>
    <col min="7" max="7" width="10.7109375" style="24" bestFit="1" customWidth="1"/>
    <col min="8" max="8" width="13.57421875" style="24" bestFit="1" customWidth="1"/>
    <col min="9" max="9" width="12.57421875" style="24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3" t="s">
        <v>8</v>
      </c>
      <c r="G1" s="23" t="s">
        <v>9</v>
      </c>
      <c r="H1" s="23" t="s">
        <v>10</v>
      </c>
      <c r="I1" s="23" t="s">
        <v>11</v>
      </c>
    </row>
    <row r="2" spans="1:7" ht="25.5">
      <c r="A2" s="8">
        <v>1</v>
      </c>
      <c r="B2" s="1" t="s">
        <v>67</v>
      </c>
      <c r="C2" s="2" t="s">
        <v>83</v>
      </c>
      <c r="D2" s="27">
        <v>202</v>
      </c>
      <c r="E2" s="28" t="s">
        <v>12</v>
      </c>
      <c r="F2" s="29"/>
      <c r="G2" s="29"/>
    </row>
    <row r="3" spans="4:7" ht="12.75">
      <c r="D3" s="27"/>
      <c r="E3" s="28"/>
      <c r="F3" s="29"/>
      <c r="G3" s="29"/>
    </row>
    <row r="4" spans="1:9" s="9" customFormat="1" ht="38.25">
      <c r="A4" s="8">
        <v>2</v>
      </c>
      <c r="B4" s="1" t="s">
        <v>67</v>
      </c>
      <c r="C4" s="2" t="s">
        <v>84</v>
      </c>
      <c r="D4" s="27">
        <v>2</v>
      </c>
      <c r="E4" s="28" t="s">
        <v>12</v>
      </c>
      <c r="F4" s="29"/>
      <c r="G4" s="29"/>
      <c r="H4" s="24"/>
      <c r="I4" s="24"/>
    </row>
    <row r="5" spans="1:9" s="9" customFormat="1" ht="12.75">
      <c r="A5" s="8"/>
      <c r="B5" s="1"/>
      <c r="C5" s="2"/>
      <c r="D5" s="27"/>
      <c r="E5" s="28"/>
      <c r="F5" s="29"/>
      <c r="G5" s="29"/>
      <c r="H5" s="24"/>
      <c r="I5" s="24"/>
    </row>
    <row r="6" spans="1:9" s="9" customFormat="1" ht="38.25">
      <c r="A6" s="8">
        <v>3</v>
      </c>
      <c r="B6" s="1" t="s">
        <v>67</v>
      </c>
      <c r="C6" s="2" t="s">
        <v>90</v>
      </c>
      <c r="D6" s="27">
        <v>1</v>
      </c>
      <c r="E6" s="28" t="s">
        <v>12</v>
      </c>
      <c r="F6" s="29"/>
      <c r="G6" s="29"/>
      <c r="H6" s="24"/>
      <c r="I6" s="24"/>
    </row>
    <row r="7" spans="1:9" s="9" customFormat="1" ht="12.75">
      <c r="A7" s="8"/>
      <c r="B7" s="1"/>
      <c r="C7" s="2"/>
      <c r="D7" s="27"/>
      <c r="E7" s="28"/>
      <c r="F7" s="29"/>
      <c r="G7" s="29"/>
      <c r="H7" s="24"/>
      <c r="I7" s="24"/>
    </row>
    <row r="8" spans="1:7" ht="25.5">
      <c r="A8" s="8">
        <v>4</v>
      </c>
      <c r="B8" s="1" t="s">
        <v>67</v>
      </c>
      <c r="C8" s="2" t="s">
        <v>88</v>
      </c>
      <c r="D8" s="27">
        <v>202</v>
      </c>
      <c r="E8" s="28" t="s">
        <v>68</v>
      </c>
      <c r="F8" s="29"/>
      <c r="G8" s="29"/>
    </row>
    <row r="9" spans="1:9" ht="12.75">
      <c r="A9"/>
      <c r="B9"/>
      <c r="C9"/>
      <c r="D9"/>
      <c r="E9"/>
      <c r="F9"/>
      <c r="G9"/>
      <c r="H9"/>
      <c r="I9"/>
    </row>
    <row r="10" spans="1:7" ht="12.75">
      <c r="A10" s="8">
        <v>5</v>
      </c>
      <c r="B10" s="1" t="s">
        <v>67</v>
      </c>
      <c r="C10" s="2" t="s">
        <v>80</v>
      </c>
      <c r="D10" s="27">
        <v>1</v>
      </c>
      <c r="E10" s="28" t="s">
        <v>55</v>
      </c>
      <c r="F10" s="29"/>
      <c r="G10" s="29"/>
    </row>
    <row r="11" spans="1:9" ht="12.75">
      <c r="A11"/>
      <c r="B11"/>
      <c r="C11"/>
      <c r="D11"/>
      <c r="E11"/>
      <c r="F11"/>
      <c r="G11"/>
      <c r="H11"/>
      <c r="I11"/>
    </row>
    <row r="12" spans="1:9" ht="12.75">
      <c r="A12" s="7"/>
      <c r="B12" s="3"/>
      <c r="C12" s="3" t="s">
        <v>13</v>
      </c>
      <c r="D12" s="5"/>
      <c r="E12" s="3"/>
      <c r="F12" s="23"/>
      <c r="G12" s="23"/>
      <c r="H12" s="23"/>
      <c r="I12" s="23"/>
    </row>
  </sheetData>
  <sheetProtection/>
  <conditionalFormatting sqref="A4:B5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{d798604c-e2dd-4ae0-93f1-d2ebb3dd2959}</x14:id>
        </ext>
      </extLst>
    </cfRule>
  </conditionalFormatting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89" r:id="rId1"/>
  <headerFooter alignWithMargins="0">
    <oddHeader>&amp;L&amp;"Times New Roman CE,bold"&amp;10 Felületképzés (festés, mázolás, tapétázás, korrózióvédelem)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798604c-e2dd-4ae0-93f1-d2ebb3dd295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A4:B5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="60" zoomScalePageLayoutView="0" workbookViewId="0" topLeftCell="A1">
      <selection activeCell="F2" sqref="F2:I47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6" width="14.8515625" style="24" bestFit="1" customWidth="1"/>
    <col min="7" max="7" width="12.00390625" style="24" bestFit="1" customWidth="1"/>
    <col min="8" max="8" width="11.7109375" style="24" bestFit="1" customWidth="1"/>
    <col min="9" max="9" width="12.00390625" style="24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3" t="s">
        <v>8</v>
      </c>
      <c r="G1" s="23" t="s">
        <v>9</v>
      </c>
      <c r="H1" s="23" t="s">
        <v>10</v>
      </c>
      <c r="I1" s="23" t="s">
        <v>11</v>
      </c>
    </row>
    <row r="2" spans="1:5" ht="76.5">
      <c r="A2" s="8">
        <v>1</v>
      </c>
      <c r="B2" s="1" t="s">
        <v>78</v>
      </c>
      <c r="C2" s="2" t="s">
        <v>79</v>
      </c>
      <c r="D2" s="6">
        <v>70</v>
      </c>
      <c r="E2" s="1" t="s">
        <v>16</v>
      </c>
    </row>
    <row r="4" spans="1:5" ht="76.5">
      <c r="A4" s="8">
        <v>2</v>
      </c>
      <c r="B4" s="1" t="s">
        <v>17</v>
      </c>
      <c r="C4" s="2" t="s">
        <v>18</v>
      </c>
      <c r="D4" s="6">
        <v>70</v>
      </c>
      <c r="E4" s="1" t="s">
        <v>16</v>
      </c>
    </row>
    <row r="5" ht="25.5">
      <c r="C5" s="2" t="s">
        <v>19</v>
      </c>
    </row>
    <row r="6" ht="12.75">
      <c r="C6" s="2"/>
    </row>
    <row r="7" spans="1:5" ht="38.25">
      <c r="A7" s="8">
        <v>3</v>
      </c>
      <c r="B7" s="1" t="s">
        <v>73</v>
      </c>
      <c r="C7" s="2" t="s">
        <v>72</v>
      </c>
      <c r="D7" s="6">
        <v>35</v>
      </c>
      <c r="E7" s="1" t="s">
        <v>12</v>
      </c>
    </row>
    <row r="8" ht="12.75">
      <c r="C8" s="2"/>
    </row>
    <row r="9" ht="12.75">
      <c r="C9" s="2"/>
    </row>
    <row r="10" spans="1:5" ht="54">
      <c r="A10" s="8">
        <v>3</v>
      </c>
      <c r="B10" s="1" t="s">
        <v>59</v>
      </c>
      <c r="C10" s="2" t="s">
        <v>60</v>
      </c>
      <c r="D10" s="6">
        <v>2000</v>
      </c>
      <c r="E10" s="1" t="s">
        <v>16</v>
      </c>
    </row>
    <row r="11" ht="12.75">
      <c r="C11" s="2"/>
    </row>
    <row r="13" spans="1:5" ht="92.25">
      <c r="A13" s="8">
        <v>4</v>
      </c>
      <c r="B13" s="1" t="s">
        <v>20</v>
      </c>
      <c r="C13" s="2" t="s">
        <v>34</v>
      </c>
      <c r="D13" s="6">
        <v>120</v>
      </c>
      <c r="E13" s="1" t="s">
        <v>16</v>
      </c>
    </row>
    <row r="14" ht="15.75">
      <c r="C14" s="2" t="s">
        <v>35</v>
      </c>
    </row>
    <row r="16" spans="1:5" ht="95.25">
      <c r="A16" s="8">
        <v>5</v>
      </c>
      <c r="B16" s="1" t="s">
        <v>22</v>
      </c>
      <c r="C16" s="2" t="s">
        <v>36</v>
      </c>
      <c r="D16" s="6">
        <v>80</v>
      </c>
      <c r="E16" s="1" t="s">
        <v>16</v>
      </c>
    </row>
    <row r="17" ht="12.75">
      <c r="C17" s="2" t="s">
        <v>21</v>
      </c>
    </row>
    <row r="19" spans="1:5" ht="66.75">
      <c r="A19" s="8">
        <v>6</v>
      </c>
      <c r="B19" s="1" t="s">
        <v>23</v>
      </c>
      <c r="C19" s="2" t="s">
        <v>82</v>
      </c>
      <c r="D19" s="6">
        <v>25</v>
      </c>
      <c r="E19" s="1" t="s">
        <v>16</v>
      </c>
    </row>
    <row r="21" spans="1:5" ht="38.25">
      <c r="A21" s="8">
        <v>7</v>
      </c>
      <c r="B21" s="1" t="s">
        <v>64</v>
      </c>
      <c r="C21" s="2" t="s">
        <v>65</v>
      </c>
      <c r="D21" s="6">
        <v>40</v>
      </c>
      <c r="E21" s="1" t="s">
        <v>66</v>
      </c>
    </row>
    <row r="23" spans="1:5" ht="25.5">
      <c r="A23" s="8">
        <v>8</v>
      </c>
      <c r="B23" s="1" t="s">
        <v>24</v>
      </c>
      <c r="C23" s="2" t="s">
        <v>25</v>
      </c>
      <c r="D23" s="6">
        <v>1</v>
      </c>
      <c r="E23" s="1" t="s">
        <v>12</v>
      </c>
    </row>
    <row r="24" ht="12.75">
      <c r="C24" s="2"/>
    </row>
    <row r="25" spans="1:5" ht="38.25">
      <c r="A25" s="8">
        <v>9</v>
      </c>
      <c r="B25" s="1" t="s">
        <v>61</v>
      </c>
      <c r="C25" s="2" t="s">
        <v>62</v>
      </c>
      <c r="D25" s="6">
        <v>10</v>
      </c>
      <c r="E25" s="1" t="s">
        <v>63</v>
      </c>
    </row>
    <row r="27" spans="1:5" ht="89.25">
      <c r="A27" s="8">
        <v>10</v>
      </c>
      <c r="B27" s="1" t="s">
        <v>26</v>
      </c>
      <c r="C27" s="25" t="s">
        <v>81</v>
      </c>
      <c r="D27" s="6">
        <v>1</v>
      </c>
      <c r="E27" s="1" t="s">
        <v>55</v>
      </c>
    </row>
    <row r="28" ht="38.25">
      <c r="C28" s="26" t="s">
        <v>77</v>
      </c>
    </row>
    <row r="30" spans="1:11" ht="102">
      <c r="A30" s="8">
        <v>11</v>
      </c>
      <c r="B30" s="1" t="s">
        <v>27</v>
      </c>
      <c r="C30" s="1" t="s">
        <v>56</v>
      </c>
      <c r="D30" s="6">
        <v>3</v>
      </c>
      <c r="E30" s="1" t="s">
        <v>12</v>
      </c>
      <c r="K30" s="25"/>
    </row>
    <row r="32" spans="1:5" ht="102">
      <c r="A32" s="8">
        <v>12</v>
      </c>
      <c r="B32" s="1" t="s">
        <v>27</v>
      </c>
      <c r="C32" s="1" t="s">
        <v>58</v>
      </c>
      <c r="D32" s="6">
        <v>3</v>
      </c>
      <c r="E32" s="1" t="s">
        <v>12</v>
      </c>
    </row>
    <row r="34" spans="1:5" ht="38.25">
      <c r="A34" s="8">
        <v>13</v>
      </c>
      <c r="B34" s="1" t="s">
        <v>28</v>
      </c>
      <c r="C34" s="2" t="s">
        <v>57</v>
      </c>
      <c r="D34" s="6">
        <v>120</v>
      </c>
      <c r="E34" s="1" t="s">
        <v>16</v>
      </c>
    </row>
    <row r="36" spans="1:5" ht="51">
      <c r="A36" s="8">
        <v>14</v>
      </c>
      <c r="B36" s="1" t="s">
        <v>29</v>
      </c>
      <c r="C36" s="2" t="s">
        <v>30</v>
      </c>
      <c r="D36" s="6">
        <v>60</v>
      </c>
      <c r="E36" s="1" t="s">
        <v>12</v>
      </c>
    </row>
    <row r="38" spans="1:5" ht="38.25">
      <c r="A38" s="8">
        <v>15</v>
      </c>
      <c r="B38" s="1" t="s">
        <v>31</v>
      </c>
      <c r="C38" s="2" t="s">
        <v>32</v>
      </c>
      <c r="D38" s="6">
        <v>20</v>
      </c>
      <c r="E38" s="1" t="s">
        <v>12</v>
      </c>
    </row>
    <row r="39" spans="3:7" ht="12.75">
      <c r="C39" s="2"/>
      <c r="F39" s="29"/>
      <c r="G39" s="29"/>
    </row>
    <row r="40" spans="1:7" ht="25.5">
      <c r="A40" s="8">
        <v>16</v>
      </c>
      <c r="B40" s="1" t="s">
        <v>33</v>
      </c>
      <c r="C40" s="2" t="s">
        <v>69</v>
      </c>
      <c r="D40" s="6">
        <v>1</v>
      </c>
      <c r="E40" s="1" t="s">
        <v>15</v>
      </c>
      <c r="F40" s="29"/>
      <c r="G40" s="29"/>
    </row>
    <row r="41" spans="3:7" ht="12.75">
      <c r="C41" s="2"/>
      <c r="F41" s="29"/>
      <c r="G41" s="29"/>
    </row>
    <row r="42" spans="1:7" ht="38.25">
      <c r="A42" s="8">
        <v>17</v>
      </c>
      <c r="B42" s="1" t="s">
        <v>33</v>
      </c>
      <c r="C42" s="2" t="s">
        <v>71</v>
      </c>
      <c r="D42" s="6">
        <v>1</v>
      </c>
      <c r="E42" s="1" t="s">
        <v>15</v>
      </c>
      <c r="F42" s="29"/>
      <c r="G42" s="29"/>
    </row>
    <row r="44" spans="1:5" ht="38.25">
      <c r="A44" s="8">
        <v>18</v>
      </c>
      <c r="B44" s="1" t="s">
        <v>33</v>
      </c>
      <c r="C44" s="2" t="s">
        <v>70</v>
      </c>
      <c r="D44" s="6">
        <v>1</v>
      </c>
      <c r="E44" s="1" t="s">
        <v>15</v>
      </c>
    </row>
    <row r="45" spans="1:9" ht="12.75">
      <c r="A45" s="1"/>
      <c r="D45" s="1"/>
      <c r="F45" s="1"/>
      <c r="G45" s="1"/>
      <c r="H45" s="1"/>
      <c r="I45" s="1"/>
    </row>
    <row r="46" ht="12.75">
      <c r="C46" s="2"/>
    </row>
    <row r="47" spans="1:9" s="9" customFormat="1" ht="12.75">
      <c r="A47" s="7"/>
      <c r="B47" s="3"/>
      <c r="C47" s="3" t="s">
        <v>13</v>
      </c>
      <c r="D47" s="5"/>
      <c r="E47" s="3"/>
      <c r="F47" s="23"/>
      <c r="G47" s="23"/>
      <c r="H47" s="23"/>
      <c r="I47" s="23"/>
    </row>
  </sheetData>
  <sheetProtection/>
  <printOptions/>
  <pageMargins left="0.2362204724409449" right="0.2362204724409449" top="0.7086614173228347" bottom="0.7086614173228347" header="0.4330708661417323" footer="0.4330708661417323"/>
  <pageSetup firstPageNumber="-4105" useFirstPageNumber="1" horizontalDpi="600" verticalDpi="600" orientation="portrait" paperSize="9" scale="88" r:id="rId1"/>
  <headerFooter alignWithMargins="0">
    <oddHeader>&amp;L&amp;"Times New Roman CE,bold"&amp;10 Elektromos energia ellátás, világítás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Villszer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Tárkány Zsolt</dc:creator>
  <cp:keywords/>
  <dc:description/>
  <cp:lastModifiedBy>Gyémánt Tibor</cp:lastModifiedBy>
  <cp:lastPrinted>2016-07-25T15:57:15Z</cp:lastPrinted>
  <dcterms:created xsi:type="dcterms:W3CDTF">2012-05-17T11:13:52Z</dcterms:created>
  <dcterms:modified xsi:type="dcterms:W3CDTF">2017-06-28T08:28:42Z</dcterms:modified>
  <cp:category/>
  <cp:version/>
  <cp:contentType/>
  <cp:contentStatus/>
</cp:coreProperties>
</file>